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ED2FDE9-AB55-4D2E-A9F1-F83ACDFA24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6" i="1"/>
  <c r="C6" i="1"/>
  <c r="M6" i="1" s="1"/>
  <c r="N6" i="1" s="1"/>
  <c r="G6" i="1" l="1"/>
  <c r="C7" i="1"/>
  <c r="C8" i="1" l="1"/>
  <c r="G8" i="1" s="1"/>
  <c r="M7" i="1"/>
  <c r="N7" i="1" s="1"/>
  <c r="I6" i="1"/>
  <c r="G7" i="1"/>
  <c r="C9" i="1" l="1"/>
  <c r="M8" i="1"/>
  <c r="N8" i="1" s="1"/>
  <c r="I7" i="1"/>
  <c r="I8" i="1"/>
  <c r="C10" i="1" l="1"/>
  <c r="M9" i="1"/>
  <c r="N9" i="1" s="1"/>
  <c r="G9" i="1"/>
  <c r="I9" i="1" s="1"/>
  <c r="C11" i="1" l="1"/>
  <c r="M10" i="1"/>
  <c r="N10" i="1" s="1"/>
  <c r="G10" i="1"/>
  <c r="I10" i="1" s="1"/>
  <c r="C12" i="1" l="1"/>
  <c r="M11" i="1"/>
  <c r="N11" i="1" s="1"/>
  <c r="G11" i="1"/>
  <c r="I11" i="1" s="1"/>
  <c r="M12" i="1" l="1"/>
  <c r="N12" i="1" s="1"/>
  <c r="G12" i="1"/>
  <c r="I12" i="1" s="1"/>
  <c r="C13" i="1"/>
  <c r="M13" i="1" l="1"/>
  <c r="N13" i="1" s="1"/>
  <c r="C14" i="1"/>
  <c r="G13" i="1"/>
  <c r="I13" i="1" s="1"/>
  <c r="M14" i="1" l="1"/>
  <c r="N14" i="1" s="1"/>
  <c r="C15" i="1"/>
  <c r="G14" i="1"/>
  <c r="I14" i="1" s="1"/>
  <c r="M15" i="1" l="1"/>
  <c r="N15" i="1" s="1"/>
  <c r="C16" i="1"/>
  <c r="G15" i="1"/>
  <c r="I15" i="1" s="1"/>
  <c r="M16" i="1" l="1"/>
  <c r="N16" i="1" s="1"/>
  <c r="C17" i="1"/>
  <c r="G16" i="1"/>
  <c r="I16" i="1" s="1"/>
  <c r="M17" i="1" l="1"/>
  <c r="N17" i="1" s="1"/>
  <c r="C18" i="1"/>
  <c r="G17" i="1"/>
  <c r="I17" i="1" s="1"/>
  <c r="M18" i="1" l="1"/>
  <c r="N18" i="1" s="1"/>
  <c r="C19" i="1"/>
  <c r="G18" i="1"/>
  <c r="I18" i="1" s="1"/>
  <c r="M19" i="1" l="1"/>
  <c r="N19" i="1" s="1"/>
  <c r="C20" i="1"/>
  <c r="G19" i="1"/>
  <c r="I19" i="1" s="1"/>
  <c r="M20" i="1" l="1"/>
  <c r="N20" i="1" s="1"/>
  <c r="C21" i="1"/>
  <c r="G20" i="1"/>
  <c r="I20" i="1" s="1"/>
  <c r="M21" i="1" l="1"/>
  <c r="N21" i="1" s="1"/>
  <c r="C22" i="1"/>
  <c r="G21" i="1"/>
  <c r="I21" i="1" s="1"/>
  <c r="M22" i="1" l="1"/>
  <c r="N22" i="1" s="1"/>
  <c r="C23" i="1"/>
  <c r="G22" i="1"/>
  <c r="I22" i="1" s="1"/>
  <c r="M23" i="1" l="1"/>
  <c r="N23" i="1" s="1"/>
  <c r="C24" i="1"/>
  <c r="G23" i="1"/>
  <c r="I23" i="1" s="1"/>
  <c r="M24" i="1" l="1"/>
  <c r="N24" i="1" s="1"/>
  <c r="C25" i="1"/>
  <c r="G24" i="1"/>
  <c r="I24" i="1" s="1"/>
  <c r="M25" i="1" l="1"/>
  <c r="N25" i="1" s="1"/>
  <c r="C26" i="1"/>
  <c r="G25" i="1"/>
  <c r="I25" i="1" s="1"/>
  <c r="M26" i="1" l="1"/>
  <c r="N26" i="1" s="1"/>
  <c r="C27" i="1"/>
  <c r="G26" i="1"/>
  <c r="I26" i="1" s="1"/>
  <c r="M27" i="1" l="1"/>
  <c r="N27" i="1" s="1"/>
  <c r="C28" i="1"/>
  <c r="G27" i="1"/>
  <c r="I27" i="1" s="1"/>
  <c r="M28" i="1" l="1"/>
  <c r="N28" i="1" s="1"/>
  <c r="C29" i="1"/>
  <c r="G28" i="1"/>
  <c r="I28" i="1" s="1"/>
  <c r="M29" i="1" l="1"/>
  <c r="N29" i="1" s="1"/>
  <c r="C30" i="1"/>
  <c r="G29" i="1"/>
  <c r="I29" i="1" s="1"/>
  <c r="G30" i="1" l="1"/>
  <c r="I30" i="1" s="1"/>
  <c r="H2" i="1" s="1"/>
  <c r="M30" i="1"/>
  <c r="N30" i="1" s="1"/>
  <c r="H3" i="1" s="1"/>
</calcChain>
</file>

<file path=xl/sharedStrings.xml><?xml version="1.0" encoding="utf-8"?>
<sst xmlns="http://schemas.openxmlformats.org/spreadsheetml/2006/main" count="19" uniqueCount="19">
  <si>
    <t>age</t>
  </si>
  <si>
    <t>N1</t>
  </si>
  <si>
    <t>Fy</t>
  </si>
  <si>
    <t>Yield</t>
  </si>
  <si>
    <t>sel_a</t>
  </si>
  <si>
    <t>N_a</t>
  </si>
  <si>
    <t>M_a</t>
  </si>
  <si>
    <t>Y_a</t>
  </si>
  <si>
    <t>cW_a</t>
  </si>
  <si>
    <t>C_a</t>
  </si>
  <si>
    <t>F_a</t>
  </si>
  <si>
    <t>sW_a</t>
  </si>
  <si>
    <t>mat_a</t>
  </si>
  <si>
    <t>B_a</t>
  </si>
  <si>
    <t>SSB_a</t>
  </si>
  <si>
    <t>Y_y</t>
  </si>
  <si>
    <t>F_y</t>
  </si>
  <si>
    <t>SSB</t>
  </si>
  <si>
    <t>SSB_y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</si>
</sst>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3" borderId="0" xfId="0" applyFill="1"/>
    <xf numFmtId="2" fontId="0" fillId="0" borderId="0" xfId="0" applyNumberFormat="1"/>
    <xf numFmtId="168" fontId="0" fillId="2" borderId="0" xfId="0" applyNumberFormat="1" applyFill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0"/>
  <sheetViews>
    <sheetView tabSelected="1" zoomScale="130" zoomScaleNormal="130" workbookViewId="0">
      <selection activeCell="A4" sqref="A4"/>
    </sheetView>
  </sheetViews>
  <sheetFormatPr defaultRowHeight="14.4" x14ac:dyDescent="0.3"/>
  <cols>
    <col min="4" max="4" width="9.5546875" bestFit="1" customWidth="1"/>
    <col min="10" max="10" width="3.5546875" customWidth="1"/>
    <col min="12" max="12" width="9.5546875" bestFit="1" customWidth="1"/>
    <col min="13" max="14" width="8.109375" customWidth="1"/>
  </cols>
  <sheetData>
    <row r="2" spans="2:18" x14ac:dyDescent="0.3">
      <c r="B2" s="3" t="s">
        <v>1</v>
      </c>
      <c r="C2" s="6">
        <v>180</v>
      </c>
      <c r="G2" s="3" t="s">
        <v>3</v>
      </c>
      <c r="H2" s="1">
        <f>SUM(I6:I30)</f>
        <v>194.09516348619169</v>
      </c>
    </row>
    <row r="3" spans="2:18" x14ac:dyDescent="0.3">
      <c r="B3" s="3" t="s">
        <v>2</v>
      </c>
      <c r="C3" s="2">
        <v>1</v>
      </c>
      <c r="G3" s="3" t="s">
        <v>17</v>
      </c>
      <c r="H3" s="1">
        <f>SUM(N6:N30)</f>
        <v>182.51056512352591</v>
      </c>
    </row>
    <row r="5" spans="2:18" x14ac:dyDescent="0.3">
      <c r="B5" s="3" t="s">
        <v>0</v>
      </c>
      <c r="C5" s="3" t="s">
        <v>5</v>
      </c>
      <c r="D5" s="3" t="s">
        <v>4</v>
      </c>
      <c r="E5" s="3" t="s">
        <v>6</v>
      </c>
      <c r="F5" s="3" t="s">
        <v>10</v>
      </c>
      <c r="G5" s="3" t="s">
        <v>9</v>
      </c>
      <c r="H5" s="3" t="s">
        <v>8</v>
      </c>
      <c r="I5" s="3" t="s">
        <v>7</v>
      </c>
      <c r="K5" s="3" t="s">
        <v>11</v>
      </c>
      <c r="L5" s="3" t="s">
        <v>12</v>
      </c>
      <c r="M5" s="3" t="s">
        <v>13</v>
      </c>
      <c r="N5" s="3" t="s">
        <v>14</v>
      </c>
      <c r="P5" s="3" t="s">
        <v>16</v>
      </c>
      <c r="Q5" s="3" t="s">
        <v>15</v>
      </c>
      <c r="R5" s="3" t="s">
        <v>18</v>
      </c>
    </row>
    <row r="6" spans="2:18" x14ac:dyDescent="0.3">
      <c r="B6" s="3">
        <v>1</v>
      </c>
      <c r="C6">
        <f>$C$2</f>
        <v>180</v>
      </c>
      <c r="D6" s="4">
        <v>0</v>
      </c>
      <c r="E6" s="2">
        <v>0.2</v>
      </c>
      <c r="F6" s="4">
        <f>D6*$C$3</f>
        <v>0</v>
      </c>
      <c r="G6" s="1">
        <f>F6/(E6+F6)*(1-EXP(-(E6+F6)))*C6</f>
        <v>0</v>
      </c>
      <c r="H6" s="5">
        <v>0</v>
      </c>
      <c r="I6" s="1">
        <f>G6*H6</f>
        <v>0</v>
      </c>
      <c r="K6" s="5">
        <v>1.35714285714285E-2</v>
      </c>
      <c r="L6" s="5">
        <v>0</v>
      </c>
      <c r="M6" s="1">
        <f>C6*K6</f>
        <v>2.4428571428571302</v>
      </c>
      <c r="N6" s="1">
        <f>M6*L6</f>
        <v>0</v>
      </c>
      <c r="P6">
        <v>0</v>
      </c>
      <c r="Q6" s="1">
        <v>0</v>
      </c>
      <c r="R6" s="1">
        <v>2400.2717199520052</v>
      </c>
    </row>
    <row r="7" spans="2:18" x14ac:dyDescent="0.3">
      <c r="B7" s="3">
        <v>2</v>
      </c>
      <c r="C7" s="1">
        <f>C6*EXP(-(E6+F6))</f>
        <v>147.37153555403674</v>
      </c>
      <c r="D7" s="4">
        <v>0</v>
      </c>
      <c r="E7" s="2">
        <v>0.2</v>
      </c>
      <c r="F7" s="4">
        <f>D7*$C$3</f>
        <v>0</v>
      </c>
      <c r="G7" s="1">
        <f>F7/(E7+F7)*(1-EXP(-(E7+F7)))*C7</f>
        <v>0</v>
      </c>
      <c r="H7" s="5">
        <v>0</v>
      </c>
      <c r="I7" s="1">
        <f t="shared" ref="I7:I30" si="0">G7*H7</f>
        <v>0</v>
      </c>
      <c r="K7" s="5">
        <v>0.120190476190476</v>
      </c>
      <c r="L7" s="5">
        <v>0</v>
      </c>
      <c r="M7" s="1">
        <f t="shared" ref="M7:M30" si="1">C7*K7</f>
        <v>17.71265503516134</v>
      </c>
      <c r="N7" s="1">
        <f t="shared" ref="N7:N30" si="2">M7*L7</f>
        <v>0</v>
      </c>
      <c r="P7">
        <v>0.1</v>
      </c>
      <c r="Q7" s="1">
        <v>131.49113455237185</v>
      </c>
      <c r="R7" s="1"/>
    </row>
    <row r="8" spans="2:18" x14ac:dyDescent="0.3">
      <c r="B8" s="3">
        <v>3</v>
      </c>
      <c r="C8" s="1">
        <f>C7*EXP(-(E7+F7))</f>
        <v>120.65760828641507</v>
      </c>
      <c r="D8" s="4">
        <v>5.3481607313045298E-2</v>
      </c>
      <c r="E8" s="2">
        <v>0.2</v>
      </c>
      <c r="F8" s="4">
        <f>D8*$C$3</f>
        <v>5.3481607313045298E-2</v>
      </c>
      <c r="G8" s="1">
        <f>F8/(E8+F8)*(1-EXP(-(E8+F8)))*C8</f>
        <v>5.7000465854708908</v>
      </c>
      <c r="H8" s="5">
        <v>1.1626190476190399</v>
      </c>
      <c r="I8" s="1">
        <f t="shared" si="0"/>
        <v>6.6269827325843274</v>
      </c>
      <c r="K8" s="5">
        <v>0.43733333333333302</v>
      </c>
      <c r="L8" s="5">
        <v>0</v>
      </c>
      <c r="M8" s="1">
        <f t="shared" si="1"/>
        <v>52.767594023925483</v>
      </c>
      <c r="N8" s="1">
        <f t="shared" si="2"/>
        <v>0</v>
      </c>
      <c r="P8">
        <v>0.2</v>
      </c>
      <c r="Q8" s="1"/>
      <c r="R8" s="1"/>
    </row>
    <row r="9" spans="2:18" x14ac:dyDescent="0.3">
      <c r="B9" s="3">
        <v>4</v>
      </c>
      <c r="C9" s="1">
        <f>C8*EXP(-(E8+F8))</f>
        <v>93.641648167879779</v>
      </c>
      <c r="D9" s="4">
        <v>0.18075278932535799</v>
      </c>
      <c r="E9" s="2">
        <v>0.2</v>
      </c>
      <c r="F9" s="4">
        <f>D9*$C$3</f>
        <v>0.18075278932535799</v>
      </c>
      <c r="G9" s="1">
        <f>F9/(E9+F9)*(1-EXP(-(E9+F9)))*C9</f>
        <v>14.076505212227424</v>
      </c>
      <c r="H9" s="5">
        <v>1.74319047619047</v>
      </c>
      <c r="I9" s="1">
        <f t="shared" si="0"/>
        <v>24.538029824000358</v>
      </c>
      <c r="K9" s="5">
        <v>1.05661904761904</v>
      </c>
      <c r="L9" s="5">
        <v>3.2095238095238003E-2</v>
      </c>
      <c r="M9" s="1">
        <f t="shared" si="1"/>
        <v>98.943549104622363</v>
      </c>
      <c r="N9" s="1">
        <f t="shared" si="2"/>
        <v>3.1756167665007276</v>
      </c>
      <c r="P9">
        <v>0.3</v>
      </c>
      <c r="Q9" s="1">
        <v>192.3877195627031</v>
      </c>
      <c r="R9" s="1">
        <v>692.365469470118</v>
      </c>
    </row>
    <row r="10" spans="2:18" x14ac:dyDescent="0.3">
      <c r="B10" s="3">
        <v>5</v>
      </c>
      <c r="C10" s="1">
        <f>C9*EXP(-(E9+F9))</f>
        <v>63.98972056270717</v>
      </c>
      <c r="D10" s="4">
        <v>0.34767842987207598</v>
      </c>
      <c r="E10" s="2">
        <v>0.2</v>
      </c>
      <c r="F10" s="4">
        <f>D10*$C$3</f>
        <v>0.34767842987207598</v>
      </c>
      <c r="G10" s="1">
        <f>F10/(E10+F10)*(1-EXP(-(E10+F10)))*C10</f>
        <v>17.130711636026646</v>
      </c>
      <c r="H10" s="5">
        <v>2.4546666666666601</v>
      </c>
      <c r="I10" s="1">
        <f t="shared" si="0"/>
        <v>42.050186829233297</v>
      </c>
      <c r="K10" s="5">
        <v>1.83719047619047</v>
      </c>
      <c r="L10" s="5">
        <v>0.16280952380952299</v>
      </c>
      <c r="M10" s="1">
        <f t="shared" si="1"/>
        <v>117.5613051918951</v>
      </c>
      <c r="N10" s="1">
        <f t="shared" si="2"/>
        <v>19.140100116718443</v>
      </c>
      <c r="P10">
        <v>0.4</v>
      </c>
      <c r="Q10" s="1"/>
      <c r="R10" s="1"/>
    </row>
    <row r="11" spans="2:18" x14ac:dyDescent="0.3">
      <c r="B11" s="3">
        <v>6</v>
      </c>
      <c r="C11" s="1">
        <f>C10*EXP(-(E10+F10))</f>
        <v>37.004666428453248</v>
      </c>
      <c r="D11" s="4">
        <v>0.539729875602878</v>
      </c>
      <c r="E11" s="2">
        <v>0.2</v>
      </c>
      <c r="F11" s="4">
        <f>D11*$C$3</f>
        <v>0.539729875602878</v>
      </c>
      <c r="G11" s="1">
        <f>F11/(E11+F11)*(1-EXP(-(E11+F11)))*C11</f>
        <v>14.114314983588464</v>
      </c>
      <c r="H11" s="5">
        <v>3.4147142857142798</v>
      </c>
      <c r="I11" s="1">
        <f t="shared" si="0"/>
        <v>48.196353007530639</v>
      </c>
      <c r="K11" s="5">
        <v>2.8447619047619002</v>
      </c>
      <c r="L11" s="5">
        <v>0.437142857142857</v>
      </c>
      <c r="M11" s="1">
        <f t="shared" si="1"/>
        <v>105.2694653540854</v>
      </c>
      <c r="N11" s="1">
        <f t="shared" si="2"/>
        <v>46.01779485478589</v>
      </c>
      <c r="P11">
        <v>0.5</v>
      </c>
      <c r="Q11" s="1"/>
      <c r="R11" s="1"/>
    </row>
    <row r="12" spans="2:18" x14ac:dyDescent="0.3">
      <c r="B12" s="3">
        <v>7</v>
      </c>
      <c r="C12" s="1">
        <f>C11*EXP(-(E11+F11))</f>
        <v>17.660211101856056</v>
      </c>
      <c r="D12" s="4">
        <v>0.67381894946097398</v>
      </c>
      <c r="E12" s="2">
        <v>0.2</v>
      </c>
      <c r="F12" s="4">
        <f>D12*$C$3</f>
        <v>0.67381894946097398</v>
      </c>
      <c r="G12" s="1">
        <f>F12/(E12+F12)*(1-EXP(-(E12+F12)))*C12</f>
        <v>7.9345434078814838</v>
      </c>
      <c r="H12" s="5">
        <v>4.4750476190476096</v>
      </c>
      <c r="I12" s="1">
        <f t="shared" si="0"/>
        <v>35.507459585669942</v>
      </c>
      <c r="K12" s="5">
        <v>4.0913809523809501</v>
      </c>
      <c r="L12" s="5">
        <v>0.711523809523809</v>
      </c>
      <c r="M12" s="1">
        <f t="shared" si="1"/>
        <v>72.254651317160466</v>
      </c>
      <c r="N12" s="1">
        <f t="shared" si="2"/>
        <v>51.410904761000516</v>
      </c>
      <c r="P12">
        <v>0.6</v>
      </c>
      <c r="Q12" s="1"/>
      <c r="R12" s="1"/>
    </row>
    <row r="13" spans="2:18" x14ac:dyDescent="0.3">
      <c r="B13" s="3">
        <v>8</v>
      </c>
      <c r="C13" s="1">
        <f>C12*EXP(-(E12+F12))</f>
        <v>7.3705711463845187</v>
      </c>
      <c r="D13" s="4">
        <v>0.81330787845570995</v>
      </c>
      <c r="E13" s="2">
        <v>0.2</v>
      </c>
      <c r="F13" s="4">
        <f>D13*$C$3</f>
        <v>0.81330787845570995</v>
      </c>
      <c r="G13" s="1">
        <f>F13/(E13+F13)*(1-EXP(-(E13+F13)))*C13</f>
        <v>3.7682794773021229</v>
      </c>
      <c r="H13" s="5">
        <v>5.6087142857142798</v>
      </c>
      <c r="I13" s="1">
        <f t="shared" si="0"/>
        <v>21.135202936908357</v>
      </c>
      <c r="K13" s="5">
        <v>5.4640476190476104</v>
      </c>
      <c r="L13" s="5">
        <v>0.86309523809523803</v>
      </c>
      <c r="M13" s="1">
        <f t="shared" si="1"/>
        <v>40.273151723423346</v>
      </c>
      <c r="N13" s="1">
        <f t="shared" si="2"/>
        <v>34.759565475573716</v>
      </c>
      <c r="P13">
        <v>0.7</v>
      </c>
      <c r="Q13" s="1">
        <v>200.2678824059328</v>
      </c>
      <c r="R13" s="1"/>
    </row>
    <row r="14" spans="2:18" x14ac:dyDescent="0.3">
      <c r="B14" s="3">
        <v>9</v>
      </c>
      <c r="C14" s="1">
        <f>C13*EXP(-(E13+F13))</f>
        <v>2.67563656659962</v>
      </c>
      <c r="D14" s="4">
        <v>0.84604596295601497</v>
      </c>
      <c r="E14" s="2">
        <v>0.2</v>
      </c>
      <c r="F14" s="4">
        <f>D14*$C$3</f>
        <v>0.84604596295601497</v>
      </c>
      <c r="G14" s="1">
        <f>F14/(E14+F14)*(1-EXP(-(E14+F14)))*C14</f>
        <v>1.403776728732343</v>
      </c>
      <c r="H14" s="5">
        <v>6.7709523809523802</v>
      </c>
      <c r="I14" s="1">
        <f t="shared" si="0"/>
        <v>9.5049053837358013</v>
      </c>
      <c r="K14" s="5">
        <v>6.9588571428571404</v>
      </c>
      <c r="L14" s="5">
        <v>0.89661904761904698</v>
      </c>
      <c r="M14" s="1">
        <f t="shared" si="1"/>
        <v>18.619372633171519</v>
      </c>
      <c r="N14" s="1">
        <f t="shared" si="2"/>
        <v>16.694484157618394</v>
      </c>
      <c r="P14">
        <v>0.8</v>
      </c>
      <c r="Q14" s="1"/>
      <c r="R14" s="1"/>
    </row>
    <row r="15" spans="2:18" x14ac:dyDescent="0.3">
      <c r="B15" s="3">
        <v>10</v>
      </c>
      <c r="C15" s="1">
        <f>C14*EXP(-(E14+F14))</f>
        <v>0.94001575605695487</v>
      </c>
      <c r="D15" s="4">
        <v>0.90281093942721802</v>
      </c>
      <c r="E15" s="2">
        <v>0.2</v>
      </c>
      <c r="F15" s="4">
        <f>D15*$C$3</f>
        <v>0.90281093942721802</v>
      </c>
      <c r="G15" s="1">
        <f>F15/(E15+F15)*(1-EXP(-(E15+F15)))*C15</f>
        <v>0.51410104162084258</v>
      </c>
      <c r="H15" s="5">
        <v>7.8744285714285702</v>
      </c>
      <c r="I15" s="1">
        <f t="shared" si="0"/>
        <v>4.0482519307403511</v>
      </c>
      <c r="K15" s="5">
        <v>7.9647619047619003</v>
      </c>
      <c r="L15" s="5">
        <v>0.90971428571428503</v>
      </c>
      <c r="M15" s="1">
        <f t="shared" si="1"/>
        <v>7.4870016837183897</v>
      </c>
      <c r="N15" s="1">
        <f t="shared" si="2"/>
        <v>6.8110323888455246</v>
      </c>
      <c r="P15">
        <v>0.9</v>
      </c>
      <c r="Q15" s="1"/>
      <c r="R15" s="1"/>
    </row>
    <row r="16" spans="2:18" x14ac:dyDescent="0.3">
      <c r="B16" s="3">
        <v>11</v>
      </c>
      <c r="C16" s="1">
        <f>C15*EXP(-(E15+F15))</f>
        <v>0.31202574407272476</v>
      </c>
      <c r="D16" s="4">
        <v>0.89322697415993202</v>
      </c>
      <c r="E16" s="2">
        <v>0.2</v>
      </c>
      <c r="F16" s="4">
        <f>D16*$C$3</f>
        <v>0.89322697415993202</v>
      </c>
      <c r="G16" s="1">
        <f>F16/(E16+F16)*(1-EXP(-(E16+F16)))*C16</f>
        <v>0.16950265798543654</v>
      </c>
      <c r="H16" s="5">
        <v>9.0711428571428492</v>
      </c>
      <c r="I16" s="1">
        <f t="shared" si="0"/>
        <v>1.53758282525132</v>
      </c>
      <c r="K16" s="5">
        <v>9.1538571428571398</v>
      </c>
      <c r="L16" s="5">
        <v>1</v>
      </c>
      <c r="M16" s="1">
        <f t="shared" si="1"/>
        <v>2.8562390861354254</v>
      </c>
      <c r="N16" s="1">
        <f t="shared" si="2"/>
        <v>2.8562390861354254</v>
      </c>
      <c r="P16">
        <v>1</v>
      </c>
      <c r="Q16" s="1">
        <v>194.09516348619169</v>
      </c>
      <c r="R16" s="1">
        <v>182.51056512352591</v>
      </c>
    </row>
    <row r="17" spans="2:17" x14ac:dyDescent="0.3">
      <c r="B17" s="3">
        <v>12</v>
      </c>
      <c r="C17" s="1">
        <f>C16*EXP(-(E16+F16))</f>
        <v>0.1045702111990547</v>
      </c>
      <c r="D17" s="4">
        <v>1</v>
      </c>
      <c r="E17" s="2">
        <v>0.2</v>
      </c>
      <c r="F17" s="4">
        <f>D17*$C$3</f>
        <v>1</v>
      </c>
      <c r="G17" s="1">
        <f>F17/(E17+F17)*(1-EXP(-(E17+F17)))*C17</f>
        <v>6.0895224039552408E-2</v>
      </c>
      <c r="H17" s="5">
        <v>10.4837619047619</v>
      </c>
      <c r="I17" s="1">
        <f t="shared" si="0"/>
        <v>0.63841102996780064</v>
      </c>
      <c r="K17" s="5">
        <v>10.542190476190401</v>
      </c>
      <c r="L17" s="5">
        <v>1</v>
      </c>
      <c r="M17" s="1">
        <f t="shared" si="1"/>
        <v>1.1023990845958933</v>
      </c>
      <c r="N17" s="1">
        <f t="shared" si="2"/>
        <v>1.1023990845958933</v>
      </c>
      <c r="P17">
        <v>1.1000000000000001</v>
      </c>
      <c r="Q17" s="1"/>
    </row>
    <row r="18" spans="2:17" x14ac:dyDescent="0.3">
      <c r="B18" s="3">
        <v>13</v>
      </c>
      <c r="C18" s="1">
        <f>C17*EXP(-(E17+F17))</f>
        <v>3.1495942351591817E-2</v>
      </c>
      <c r="D18" s="4">
        <v>1</v>
      </c>
      <c r="E18" s="2">
        <v>0.2</v>
      </c>
      <c r="F18" s="4">
        <f>D18*$C$3</f>
        <v>1</v>
      </c>
      <c r="G18" s="1">
        <f>F18/(E18+F18)*(1-EXP(-(E18+F18)))*C18</f>
        <v>1.8341289013809974E-2</v>
      </c>
      <c r="H18" s="5">
        <v>11.478380952380901</v>
      </c>
      <c r="I18" s="1">
        <f t="shared" si="0"/>
        <v>0.21052830245822948</v>
      </c>
      <c r="K18" s="5">
        <v>11.7188571428571</v>
      </c>
      <c r="L18" s="5">
        <v>1</v>
      </c>
      <c r="M18" s="1">
        <f t="shared" si="1"/>
        <v>0.36909644899796723</v>
      </c>
      <c r="N18" s="1">
        <f t="shared" si="2"/>
        <v>0.36909644899796723</v>
      </c>
      <c r="P18">
        <v>1.2</v>
      </c>
      <c r="Q18" s="1"/>
    </row>
    <row r="19" spans="2:17" x14ac:dyDescent="0.3">
      <c r="B19" s="3">
        <v>14</v>
      </c>
      <c r="C19" s="1">
        <f>C18*EXP(-(E18+F18))</f>
        <v>9.4863955350198478E-3</v>
      </c>
      <c r="D19" s="4">
        <v>1</v>
      </c>
      <c r="E19" s="2">
        <v>0.2</v>
      </c>
      <c r="F19" s="4">
        <f>D19*$C$3</f>
        <v>1</v>
      </c>
      <c r="G19" s="1">
        <f>F19/(E19+F19)*(1-EXP(-(E19+F19)))*C19</f>
        <v>5.5242900899684262E-3</v>
      </c>
      <c r="H19" s="5">
        <v>12.810238095238001</v>
      </c>
      <c r="I19" s="1">
        <f t="shared" si="0"/>
        <v>7.0767471359659301E-2</v>
      </c>
      <c r="K19" s="5">
        <v>12.768333333333301</v>
      </c>
      <c r="L19" s="5">
        <v>1</v>
      </c>
      <c r="M19" s="1">
        <f t="shared" si="1"/>
        <v>0.12112546032297811</v>
      </c>
      <c r="N19" s="1">
        <f t="shared" si="2"/>
        <v>0.12112546032297811</v>
      </c>
      <c r="P19">
        <v>1.3</v>
      </c>
      <c r="Q19" s="1"/>
    </row>
    <row r="20" spans="2:17" x14ac:dyDescent="0.3">
      <c r="B20" s="3">
        <v>15</v>
      </c>
      <c r="C20" s="1">
        <f>C19*EXP(-(E19+F19))</f>
        <v>2.8572474270577362E-3</v>
      </c>
      <c r="D20" s="4">
        <v>1</v>
      </c>
      <c r="E20" s="2">
        <v>0.2</v>
      </c>
      <c r="F20" s="4">
        <f>D20*$C$3</f>
        <v>1</v>
      </c>
      <c r="G20" s="1">
        <f>F20/(E20+F20)*(1-EXP(-(E20+F20)))*C20</f>
        <v>1.6638842000224285E-3</v>
      </c>
      <c r="H20" s="5">
        <v>12.810238095238001</v>
      </c>
      <c r="I20" s="1">
        <f t="shared" si="0"/>
        <v>2.131475276519192E-2</v>
      </c>
      <c r="K20" s="5">
        <v>12.768333333333301</v>
      </c>
      <c r="L20" s="5">
        <v>1</v>
      </c>
      <c r="M20" s="1">
        <f t="shared" si="1"/>
        <v>3.6482287564482102E-2</v>
      </c>
      <c r="N20" s="1">
        <f t="shared" si="2"/>
        <v>3.6482287564482102E-2</v>
      </c>
    </row>
    <row r="21" spans="2:17" x14ac:dyDescent="0.3">
      <c r="B21" s="3">
        <v>16</v>
      </c>
      <c r="C21" s="1">
        <f>C20*EXP(-(E20+F20))</f>
        <v>8.6058638703082209E-4</v>
      </c>
      <c r="D21" s="4">
        <v>1</v>
      </c>
      <c r="E21" s="2">
        <v>0.2</v>
      </c>
      <c r="F21" s="4">
        <f>D21*$C$3</f>
        <v>1</v>
      </c>
      <c r="G21" s="1">
        <f>F21/(E21+F21)*(1-EXP(-(E21+F21)))*C21</f>
        <v>5.0115229033892027E-4</v>
      </c>
      <c r="H21" s="5">
        <v>12.810238095238001</v>
      </c>
      <c r="I21" s="1">
        <f t="shared" si="0"/>
        <v>6.419880161215411E-3</v>
      </c>
      <c r="K21" s="5">
        <v>12.768333333333301</v>
      </c>
      <c r="L21" s="5">
        <v>1</v>
      </c>
      <c r="M21" s="1">
        <f t="shared" si="1"/>
        <v>1.0988253851738518E-2</v>
      </c>
      <c r="N21" s="1">
        <f t="shared" si="2"/>
        <v>1.0988253851738518E-2</v>
      </c>
    </row>
    <row r="22" spans="2:17" x14ac:dyDescent="0.3">
      <c r="B22" s="3">
        <v>17</v>
      </c>
      <c r="C22" s="1">
        <f>C21*EXP(-(E21+F21))</f>
        <v>2.5920363862411784E-4</v>
      </c>
      <c r="D22" s="4">
        <v>1</v>
      </c>
      <c r="E22" s="2">
        <v>0.2</v>
      </c>
      <c r="F22" s="4">
        <f>D22*$C$3</f>
        <v>1</v>
      </c>
      <c r="G22" s="1">
        <f>F22/(E22+F22)*(1-EXP(-(E22+F22)))*C22</f>
        <v>1.509441691366262E-4</v>
      </c>
      <c r="H22" s="5">
        <v>12.810238095238001</v>
      </c>
      <c r="I22" s="1">
        <f t="shared" si="0"/>
        <v>1.933630745728057E-3</v>
      </c>
      <c r="K22" s="5">
        <v>12.768333333333301</v>
      </c>
      <c r="L22" s="5">
        <v>1</v>
      </c>
      <c r="M22" s="1">
        <f t="shared" si="1"/>
        <v>3.3095984591656026E-3</v>
      </c>
      <c r="N22" s="1">
        <f t="shared" si="2"/>
        <v>3.3095984591656026E-3</v>
      </c>
    </row>
    <row r="23" spans="2:17" x14ac:dyDescent="0.3">
      <c r="B23" s="3">
        <v>18</v>
      </c>
      <c r="C23" s="1">
        <f>C22*EXP(-(E22+F22))</f>
        <v>7.8070635660166407E-5</v>
      </c>
      <c r="D23" s="4">
        <v>1</v>
      </c>
      <c r="E23" s="2">
        <v>0.2</v>
      </c>
      <c r="F23" s="4">
        <f>D23*$C$3</f>
        <v>1</v>
      </c>
      <c r="G23" s="1">
        <f>F23/(E23+F23)*(1-EXP(-(E23+F23)))*C23</f>
        <v>4.546351006584827E-5</v>
      </c>
      <c r="H23" s="5">
        <v>12.810238095238001</v>
      </c>
      <c r="I23" s="1">
        <f t="shared" si="0"/>
        <v>5.823983885887658E-4</v>
      </c>
      <c r="K23" s="5">
        <v>12.768333333333301</v>
      </c>
      <c r="L23" s="5">
        <v>1</v>
      </c>
      <c r="M23" s="1">
        <f t="shared" si="1"/>
        <v>9.968318996542221E-4</v>
      </c>
      <c r="N23" s="1">
        <f t="shared" si="2"/>
        <v>9.968318996542221E-4</v>
      </c>
    </row>
    <row r="24" spans="2:17" x14ac:dyDescent="0.3">
      <c r="B24" s="3">
        <v>19</v>
      </c>
      <c r="C24" s="1">
        <f>C23*EXP(-(E23+F23))</f>
        <v>2.3514423581148484E-5</v>
      </c>
      <c r="D24" s="4">
        <v>1</v>
      </c>
      <c r="E24" s="2">
        <v>0.2</v>
      </c>
      <c r="F24" s="4">
        <f>D24*$C$3</f>
        <v>1</v>
      </c>
      <c r="G24" s="1">
        <f>F24/(E24+F24)*(1-EXP(-(E24+F24)))*C24</f>
        <v>1.3693346085045637E-5</v>
      </c>
      <c r="H24" s="5">
        <v>12.810238095238001</v>
      </c>
      <c r="I24" s="1">
        <f t="shared" si="0"/>
        <v>1.7541502366992976E-4</v>
      </c>
      <c r="K24" s="5">
        <v>12.768333333333301</v>
      </c>
      <c r="L24" s="5">
        <v>1</v>
      </c>
      <c r="M24" s="1">
        <f t="shared" si="1"/>
        <v>3.0023999842529681E-4</v>
      </c>
      <c r="N24" s="1">
        <f t="shared" si="2"/>
        <v>3.0023999842529681E-4</v>
      </c>
    </row>
    <row r="25" spans="2:17" x14ac:dyDescent="0.3">
      <c r="B25" s="3">
        <v>20</v>
      </c>
      <c r="C25" s="1">
        <f>C24*EXP(-(E24+F24))</f>
        <v>7.0824082790937193E-6</v>
      </c>
      <c r="D25" s="4">
        <v>1</v>
      </c>
      <c r="E25" s="2">
        <v>0.2</v>
      </c>
      <c r="F25" s="4">
        <f>D25*$C$3</f>
        <v>1</v>
      </c>
      <c r="G25" s="1">
        <f>F25/(E25+F25)*(1-EXP(-(E25+F25)))*C25</f>
        <v>4.1243565825263591E-6</v>
      </c>
      <c r="H25" s="5">
        <v>12.810238095238001</v>
      </c>
      <c r="I25" s="1">
        <f t="shared" si="0"/>
        <v>5.2833989811824775E-5</v>
      </c>
      <c r="K25" s="5">
        <v>12.768333333333301</v>
      </c>
      <c r="L25" s="5">
        <v>1</v>
      </c>
      <c r="M25" s="1">
        <f t="shared" si="1"/>
        <v>9.0430549710228075E-5</v>
      </c>
      <c r="N25" s="1">
        <f t="shared" si="2"/>
        <v>9.0430549710228075E-5</v>
      </c>
    </row>
    <row r="26" spans="2:17" x14ac:dyDescent="0.3">
      <c r="B26" s="3">
        <v>21</v>
      </c>
      <c r="C26" s="1">
        <f>C25*EXP(-(E25+F25))</f>
        <v>2.1331803800620885E-6</v>
      </c>
      <c r="D26" s="4">
        <v>1</v>
      </c>
      <c r="E26" s="2">
        <v>0.2</v>
      </c>
      <c r="F26" s="4">
        <f>D26*$C$3</f>
        <v>1</v>
      </c>
      <c r="G26" s="1">
        <f>F26/(E26+F26)*(1-EXP(-(E26+F26)))*C26</f>
        <v>1.24223233051893E-6</v>
      </c>
      <c r="H26" s="5">
        <v>12.810238095238001</v>
      </c>
      <c r="I26" s="1">
        <f t="shared" si="0"/>
        <v>1.591329192354988E-5</v>
      </c>
      <c r="K26" s="5">
        <v>12.768333333333301</v>
      </c>
      <c r="L26" s="5">
        <v>1</v>
      </c>
      <c r="M26" s="1">
        <f t="shared" si="1"/>
        <v>2.7237158152759366E-5</v>
      </c>
      <c r="N26" s="1">
        <f t="shared" si="2"/>
        <v>2.7237158152759366E-5</v>
      </c>
    </row>
    <row r="27" spans="2:17" x14ac:dyDescent="0.3">
      <c r="B27" s="3">
        <v>22</v>
      </c>
      <c r="C27" s="1">
        <f>C26*EXP(-(E26+F26))</f>
        <v>6.4250158343937263E-7</v>
      </c>
      <c r="D27" s="4">
        <v>1</v>
      </c>
      <c r="E27" s="2">
        <v>0.2</v>
      </c>
      <c r="F27" s="4">
        <f>D27*$C$3</f>
        <v>1</v>
      </c>
      <c r="G27" s="1">
        <f>F27/(E27+F27)*(1-EXP(-(E27+F27)))*C27</f>
        <v>3.7415318780250736E-7</v>
      </c>
      <c r="H27" s="5">
        <v>12.810238095238001</v>
      </c>
      <c r="I27" s="1">
        <f t="shared" si="0"/>
        <v>4.7929914198424175E-6</v>
      </c>
      <c r="K27" s="5">
        <v>12.768333333333301</v>
      </c>
      <c r="L27" s="5">
        <v>1</v>
      </c>
      <c r="M27" s="1">
        <f t="shared" si="1"/>
        <v>8.2036743845483684E-6</v>
      </c>
      <c r="N27" s="1">
        <f t="shared" si="2"/>
        <v>8.2036743845483684E-6</v>
      </c>
    </row>
    <row r="28" spans="2:17" x14ac:dyDescent="0.3">
      <c r="B28" s="3">
        <v>23</v>
      </c>
      <c r="C28" s="1">
        <f>C27*EXP(-(E27+F27))</f>
        <v>1.9351775807636383E-7</v>
      </c>
      <c r="D28" s="4">
        <v>1</v>
      </c>
      <c r="E28" s="2">
        <v>0.2</v>
      </c>
      <c r="F28" s="4">
        <f>D28*$C$3</f>
        <v>1</v>
      </c>
      <c r="G28" s="1">
        <f>F28/(E28+F28)*(1-EXP(-(E28+F28)))*C28</f>
        <v>1.1269277453461436E-7</v>
      </c>
      <c r="H28" s="5">
        <v>12.810238095238001</v>
      </c>
      <c r="I28" s="1">
        <f t="shared" si="0"/>
        <v>1.4436212734013837E-6</v>
      </c>
      <c r="K28" s="5">
        <v>12.768333333333301</v>
      </c>
      <c r="L28" s="5">
        <v>1</v>
      </c>
      <c r="M28" s="1">
        <f t="shared" si="1"/>
        <v>2.470899241038366E-6</v>
      </c>
      <c r="N28" s="1">
        <f t="shared" si="2"/>
        <v>2.470899241038366E-6</v>
      </c>
    </row>
    <row r="29" spans="2:17" x14ac:dyDescent="0.3">
      <c r="B29" s="3">
        <v>24</v>
      </c>
      <c r="C29" s="1">
        <f>C28*EXP(-(E28+F28))</f>
        <v>5.8286428634826591E-8</v>
      </c>
      <c r="D29" s="4">
        <v>1</v>
      </c>
      <c r="E29" s="2">
        <v>0.2</v>
      </c>
      <c r="F29" s="4">
        <f>D29*$C$3</f>
        <v>1</v>
      </c>
      <c r="G29" s="1">
        <f>F29/(E29+F29)*(1-EXP(-(E29+F29)))*C29</f>
        <v>3.3942411414152653E-8</v>
      </c>
      <c r="H29" s="5">
        <v>12.810238095238001</v>
      </c>
      <c r="I29" s="1">
        <f t="shared" si="0"/>
        <v>4.3481037174181942E-7</v>
      </c>
      <c r="K29" s="5">
        <v>12.768333333333301</v>
      </c>
      <c r="L29" s="5">
        <v>1</v>
      </c>
      <c r="M29" s="1">
        <f t="shared" si="1"/>
        <v>7.4422054961900893E-7</v>
      </c>
      <c r="N29" s="1">
        <f t="shared" si="2"/>
        <v>7.4422054961900893E-7</v>
      </c>
    </row>
    <row r="30" spans="2:17" x14ac:dyDescent="0.3">
      <c r="B30" s="3">
        <v>25</v>
      </c>
      <c r="C30" s="1">
        <f>C29*EXP(-(E29+F29))</f>
        <v>1.7555534937843408E-8</v>
      </c>
      <c r="D30" s="4">
        <v>1</v>
      </c>
      <c r="E30" s="2">
        <v>0.2</v>
      </c>
      <c r="F30" s="4">
        <f>D30*$C$3</f>
        <v>1</v>
      </c>
      <c r="G30" s="1">
        <f>F30/(E30+F30)*(1-EXP(-(E30+F30)))*C30</f>
        <v>1.0223257856285445E-8</v>
      </c>
      <c r="H30" s="5">
        <v>12.810238095238001</v>
      </c>
      <c r="I30" s="1">
        <f t="shared" si="0"/>
        <v>1.3096236724802897E-7</v>
      </c>
      <c r="K30" s="5">
        <v>12.768333333333301</v>
      </c>
      <c r="L30" s="5">
        <v>1</v>
      </c>
      <c r="M30" s="1">
        <f t="shared" si="1"/>
        <v>2.2415492193136335E-7</v>
      </c>
      <c r="N30" s="1">
        <f t="shared" si="2"/>
        <v>2.2415492193136335E-7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 Hjorleifsson</dc:creator>
  <cp:lastModifiedBy>Einar Hjorleifsson</cp:lastModifiedBy>
  <dcterms:created xsi:type="dcterms:W3CDTF">2021-11-22T08:43:15Z</dcterms:created>
  <dcterms:modified xsi:type="dcterms:W3CDTF">2021-11-22T12:53:50Z</dcterms:modified>
</cp:coreProperties>
</file>